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4160" windowHeight="9855" activeTab="1"/>
  </bookViews>
  <sheets>
    <sheet name="감사위원장" sheetId="1" r:id="rId1"/>
    <sheet name="감사과장" sheetId="2" r:id="rId2"/>
  </sheets>
  <definedNames>
    <definedName name="_xlnm.Print_Area" localSheetId="1">감사과장!$B$1:$J$40</definedName>
    <definedName name="_xlnm.Print_Area" localSheetId="0">감사위원장!$B$1:$J$61</definedName>
  </definedNames>
  <calcPr calcId="145621"/>
</workbook>
</file>

<file path=xl/calcChain.xml><?xml version="1.0" encoding="utf-8"?>
<calcChain xmlns="http://schemas.openxmlformats.org/spreadsheetml/2006/main">
  <c r="H19" i="1" l="1"/>
  <c r="G41" i="1"/>
  <c r="G25" i="1"/>
  <c r="H18" i="1" l="1"/>
  <c r="H7" i="2" l="1"/>
  <c r="I16" i="1" l="1"/>
  <c r="I17" i="1"/>
  <c r="I20" i="1"/>
  <c r="I21" i="1"/>
  <c r="I14" i="2" l="1"/>
  <c r="I15" i="2"/>
  <c r="I16" i="2"/>
  <c r="I19" i="2"/>
  <c r="H15" i="1" l="1"/>
  <c r="H8" i="2" l="1"/>
  <c r="J8" i="2" l="1"/>
  <c r="J7" i="2"/>
  <c r="J8" i="1"/>
  <c r="J9" i="1"/>
  <c r="J7" i="1"/>
  <c r="G36" i="2" l="1"/>
  <c r="G56" i="1"/>
  <c r="G18" i="1" l="1"/>
  <c r="G24" i="2"/>
  <c r="H17" i="2" l="1"/>
  <c r="I18" i="2"/>
  <c r="I18" i="1" l="1"/>
  <c r="I19" i="1"/>
  <c r="G15" i="1"/>
  <c r="I15" i="1" s="1"/>
  <c r="H14" i="2" l="1"/>
  <c r="G14" i="2"/>
  <c r="I20" i="2"/>
  <c r="G17" i="2"/>
  <c r="I17" i="2" s="1"/>
  <c r="G13" i="2" l="1"/>
  <c r="H13" i="2"/>
  <c r="H14" i="1"/>
  <c r="G14" i="1"/>
  <c r="I13" i="2" l="1"/>
  <c r="I14" i="1"/>
  <c r="I9" i="1"/>
  <c r="E6" i="1"/>
  <c r="E6" i="2" l="1"/>
  <c r="H9" i="1"/>
  <c r="I7" i="2" l="1"/>
  <c r="I8" i="2" l="1"/>
  <c r="G6" i="2" l="1"/>
  <c r="I6" i="2" s="1"/>
  <c r="H6" i="2"/>
  <c r="G6" i="1"/>
  <c r="I6" i="1" s="1"/>
  <c r="I8" i="1" l="1"/>
  <c r="H7" i="1"/>
  <c r="H8" i="1" l="1"/>
  <c r="H6" i="1" s="1"/>
  <c r="I7" i="1"/>
</calcChain>
</file>

<file path=xl/sharedStrings.xml><?xml version="1.0" encoding="utf-8"?>
<sst xmlns="http://schemas.openxmlformats.org/spreadsheetml/2006/main" count="156" uniqueCount="97">
  <si>
    <t>집행액</t>
    <phoneticPr fontId="2" type="noConversion"/>
  </si>
  <si>
    <t>계</t>
    <phoneticPr fontId="2" type="noConversion"/>
  </si>
  <si>
    <t>격려금</t>
    <phoneticPr fontId="2" type="noConversion"/>
  </si>
  <si>
    <t>축부의금</t>
    <phoneticPr fontId="2" type="noConversion"/>
  </si>
  <si>
    <t>카드 등</t>
    <phoneticPr fontId="2" type="noConversion"/>
  </si>
  <si>
    <t>오만찬</t>
    <phoneticPr fontId="2" type="noConversion"/>
  </si>
  <si>
    <t>물품구입</t>
    <phoneticPr fontId="2" type="noConversion"/>
  </si>
  <si>
    <t>화분 등</t>
    <phoneticPr fontId="2" type="noConversion"/>
  </si>
  <si>
    <t>누  계</t>
    <phoneticPr fontId="2" type="noConversion"/>
  </si>
  <si>
    <t>비 고</t>
    <phoneticPr fontId="2" type="noConversion"/>
  </si>
  <si>
    <t>잔 액</t>
    <phoneticPr fontId="2" type="noConversion"/>
  </si>
  <si>
    <t>집행율</t>
    <phoneticPr fontId="2" type="noConversion"/>
  </si>
  <si>
    <t>비  고</t>
    <phoneticPr fontId="2" type="noConversion"/>
  </si>
  <si>
    <t>소 계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</si>
  <si>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</si>
  <si>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</si>
  <si>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구    분</t>
    <phoneticPr fontId="2" type="noConversion"/>
  </si>
  <si>
    <t>집       행       액</t>
    <phoneticPr fontId="2" type="noConversion"/>
  </si>
  <si>
    <t>현   금</t>
    <phoneticPr fontId="2" type="noConversion"/>
  </si>
  <si>
    <t>일자</t>
    <phoneticPr fontId="2" type="noConversion"/>
  </si>
  <si>
    <t>집  행  내  용</t>
    <phoneticPr fontId="2" type="noConversion"/>
  </si>
  <si>
    <t>(단위:원)</t>
    <phoneticPr fontId="2" type="noConversion"/>
  </si>
  <si>
    <t>집 행 액</t>
    <phoneticPr fontId="2" type="noConversion"/>
  </si>
  <si>
    <t>집행장소</t>
    <phoneticPr fontId="2" type="noConversion"/>
  </si>
  <si>
    <t>집행인원</t>
    <phoneticPr fontId="2" type="noConversion"/>
  </si>
  <si>
    <t>예산액</t>
    <phoneticPr fontId="2" type="noConversion"/>
  </si>
  <si>
    <t>계</t>
    <phoneticPr fontId="2" type="noConversion"/>
  </si>
  <si>
    <t>부서운영업무추진비</t>
    <phoneticPr fontId="2" type="noConversion"/>
  </si>
  <si>
    <t>정원가산업무추진비</t>
    <phoneticPr fontId="2" type="noConversion"/>
  </si>
  <si>
    <t>집  행  내  용</t>
  </si>
  <si>
    <t>집 행 액</t>
  </si>
  <si>
    <t>비  고</t>
  </si>
  <si>
    <t>계</t>
  </si>
  <si>
    <t>□ 집행총괄(누계)</t>
    <phoneticPr fontId="2" type="noConversion"/>
  </si>
  <si>
    <t>□ 부서운영업무추진비 상세내역</t>
    <phoneticPr fontId="2" type="noConversion"/>
  </si>
  <si>
    <t>□ 시책추진업무추진비 상세내역</t>
    <phoneticPr fontId="2" type="noConversion"/>
  </si>
  <si>
    <t>□ 집행내역</t>
    <phoneticPr fontId="2" type="noConversion"/>
  </si>
  <si>
    <t>□ 기관운영업무추진비 상세내역</t>
    <phoneticPr fontId="2" type="noConversion"/>
  </si>
  <si>
    <t>□ 정원가산업무추진비 상세내역</t>
    <phoneticPr fontId="2" type="noConversion"/>
  </si>
  <si>
    <t>전월까지</t>
    <phoneticPr fontId="2" type="noConversion"/>
  </si>
  <si>
    <t>구     분</t>
    <phoneticPr fontId="2" type="noConversion"/>
  </si>
  <si>
    <t>합    계</t>
    <phoneticPr fontId="2" type="noConversion"/>
  </si>
  <si>
    <t>집행장소</t>
    <phoneticPr fontId="2" type="noConversion"/>
  </si>
  <si>
    <t>집행인원</t>
    <phoneticPr fontId="2" type="noConversion"/>
  </si>
  <si>
    <t>금  월</t>
    <phoneticPr fontId="2" type="noConversion"/>
  </si>
  <si>
    <t>금  월</t>
    <phoneticPr fontId="2" type="noConversion"/>
  </si>
  <si>
    <t>일 자</t>
    <phoneticPr fontId="2" type="noConversion"/>
  </si>
  <si>
    <t>비 고(월)</t>
    <phoneticPr fontId="2" type="noConversion"/>
  </si>
  <si>
    <t>오찬</t>
    <phoneticPr fontId="2" type="noConversion"/>
  </si>
  <si>
    <t>만찬</t>
    <phoneticPr fontId="2" type="noConversion"/>
  </si>
  <si>
    <t>집  행  내  용</t>
    <phoneticPr fontId="2" type="noConversion"/>
  </si>
  <si>
    <t>김영희강남동태찜</t>
    <phoneticPr fontId="2" type="noConversion"/>
  </si>
  <si>
    <t>가루실가든</t>
    <phoneticPr fontId="2" type="noConversion"/>
  </si>
  <si>
    <t>감사위원장 업무추진비 집행현황(8월)</t>
    <phoneticPr fontId="2" type="noConversion"/>
  </si>
  <si>
    <t>청렴도 향상 및 직무성과계약과제 대응직원 격려</t>
    <phoneticPr fontId="2" type="noConversion"/>
  </si>
  <si>
    <t>겐로쿠우동</t>
    <phoneticPr fontId="2" type="noConversion"/>
  </si>
  <si>
    <t>사전컨설팅 감사 및 대규모건설공사 점검 직원 격려</t>
    <phoneticPr fontId="2" type="noConversion"/>
  </si>
  <si>
    <t>춘천닭갈비</t>
    <phoneticPr fontId="2" type="noConversion"/>
  </si>
  <si>
    <t>일 자</t>
    <phoneticPr fontId="2" type="noConversion"/>
  </si>
  <si>
    <t>집 행 액</t>
    <phoneticPr fontId="2" type="noConversion"/>
  </si>
  <si>
    <t>집행장소</t>
    <phoneticPr fontId="2" type="noConversion"/>
  </si>
  <si>
    <t>집행인원</t>
    <phoneticPr fontId="2" type="noConversion"/>
  </si>
  <si>
    <t>비  고</t>
    <phoneticPr fontId="2" type="noConversion"/>
  </si>
  <si>
    <t>계</t>
    <phoneticPr fontId="2" type="noConversion"/>
  </si>
  <si>
    <t>일상감사 및 계약심사 업무추진 직원 격려</t>
    <phoneticPr fontId="2" type="noConversion"/>
  </si>
  <si>
    <t>□ 시책추진업무추진비 상세내역</t>
    <phoneticPr fontId="2" type="noConversion"/>
  </si>
  <si>
    <t>2019년 하계 대학생 아르바이트생과 오찬 간담회</t>
    <phoneticPr fontId="2" type="noConversion"/>
  </si>
  <si>
    <t>버섯, 꽃피다</t>
    <phoneticPr fontId="2" type="noConversion"/>
  </si>
  <si>
    <t>지역 언론인과의 오찬 간담회</t>
    <phoneticPr fontId="2" type="noConversion"/>
  </si>
  <si>
    <t>보해맛동산</t>
    <phoneticPr fontId="2" type="noConversion"/>
  </si>
  <si>
    <t>청송심마니산삼오리</t>
    <phoneticPr fontId="2" type="noConversion"/>
  </si>
  <si>
    <t>현안업무 추진 관련 전문가 간담회</t>
    <phoneticPr fontId="2" type="noConversion"/>
  </si>
  <si>
    <t>버섯, 꽃피다</t>
    <phoneticPr fontId="2" type="noConversion"/>
  </si>
  <si>
    <t>2020년 시책보고 및 현안업무 추진 직원 격려</t>
    <phoneticPr fontId="2" type="noConversion"/>
  </si>
  <si>
    <t>돌담정</t>
    <phoneticPr fontId="2" type="noConversion"/>
  </si>
  <si>
    <t>사전컨설팅 감사 및 청렴도 제고 직원 격려</t>
    <phoneticPr fontId="2" type="noConversion"/>
  </si>
  <si>
    <t>천안의료원 종합감사 명예도민감사관과 오찬 간담회</t>
    <phoneticPr fontId="2" type="noConversion"/>
  </si>
  <si>
    <t>천안삼거리주막촌</t>
    <phoneticPr fontId="2" type="noConversion"/>
  </si>
  <si>
    <t>청렴도 향상을 위한 관계자(자치행정과) 간담회</t>
    <phoneticPr fontId="2" type="noConversion"/>
  </si>
  <si>
    <t>2020년 시책보고 등 추진 직원 격려</t>
    <phoneticPr fontId="2" type="noConversion"/>
  </si>
  <si>
    <t>제97회 감사위원회 감사위원 등과 오찬 간담회</t>
    <phoneticPr fontId="2" type="noConversion"/>
  </si>
  <si>
    <t>장춘식당</t>
    <phoneticPr fontId="2" type="noConversion"/>
  </si>
  <si>
    <t>청양군 사전감사 및 제97회 감사위원회 대응 격려</t>
    <phoneticPr fontId="2" type="noConversion"/>
  </si>
  <si>
    <t>내포삼대족발</t>
    <phoneticPr fontId="2" type="noConversion"/>
  </si>
  <si>
    <t>조직문화 및 청렴도 향상을 위한 관계자 간담회</t>
    <phoneticPr fontId="2" type="noConversion"/>
  </si>
  <si>
    <t>전주명가콩나물국밥</t>
    <phoneticPr fontId="2" type="noConversion"/>
  </si>
  <si>
    <t>주민감사청구심의위원회 위원과 오찬 간담회</t>
    <phoneticPr fontId="2" type="noConversion"/>
  </si>
  <si>
    <t>장춘식당</t>
    <phoneticPr fontId="2" type="noConversion"/>
  </si>
  <si>
    <t>오찬</t>
    <phoneticPr fontId="2" type="noConversion"/>
  </si>
  <si>
    <t>제314회 도의회 및 반부패시책 추진직원 격려</t>
    <phoneticPr fontId="2" type="noConversion"/>
  </si>
  <si>
    <t>수정복집</t>
    <phoneticPr fontId="2" type="noConversion"/>
  </si>
  <si>
    <t>아파트 공익감사 직원 격려</t>
    <phoneticPr fontId="2" type="noConversion"/>
  </si>
  <si>
    <t>한양수미옥</t>
    <phoneticPr fontId="2" type="noConversion"/>
  </si>
  <si>
    <t>부패방지시책 관련 벤치마킹</t>
    <phoneticPr fontId="2" type="noConversion"/>
  </si>
  <si>
    <t>커피</t>
    <phoneticPr fontId="2" type="noConversion"/>
  </si>
  <si>
    <t>달리는 숲</t>
    <phoneticPr fontId="2" type="noConversion"/>
  </si>
  <si>
    <t>감사과장 업무추진비 집행현황(8월)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</si>
</sst>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6" xfId="0" applyNumberFormat="1" applyBorder="1" applyAlignment="1">
      <alignment horizontal="center" shrinkToFit="1"/>
    </xf>
    <xf numFmtId="41" fontId="0" fillId="0" borderId="0" xfId="1" applyFont="1" applyAlignment="1"/>
    <xf numFmtId="0" fontId="0" fillId="0" borderId="0" xfId="0"/>
    <xf numFmtId="0" fontId="4" fillId="0" borderId="0" xfId="0" applyFont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1" fontId="0" fillId="0" borderId="4" xfId="1" applyFont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41" fontId="0" fillId="0" borderId="7" xfId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1" fontId="3" fillId="0" borderId="25" xfId="0" applyNumberFormat="1" applyFont="1" applyBorder="1" applyAlignment="1">
      <alignment vertical="center"/>
    </xf>
    <xf numFmtId="41" fontId="3" fillId="0" borderId="4" xfId="1" applyFont="1" applyBorder="1" applyAlignment="1">
      <alignment horizontal="center" shrinkToFit="1"/>
    </xf>
    <xf numFmtId="10" fontId="3" fillId="0" borderId="4" xfId="0" applyNumberFormat="1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14" fontId="3" fillId="0" borderId="34" xfId="0" applyNumberFormat="1" applyFont="1" applyBorder="1" applyAlignment="1">
      <alignment horizontal="center" shrinkToFit="1"/>
    </xf>
    <xf numFmtId="41" fontId="3" fillId="0" borderId="35" xfId="1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shrinkToFit="1"/>
    </xf>
    <xf numFmtId="14" fontId="0" fillId="0" borderId="0" xfId="0" quotePrefix="1" applyNumberFormat="1" applyBorder="1" applyAlignment="1">
      <alignment horizontal="center" shrinkToFit="1"/>
    </xf>
    <xf numFmtId="41" fontId="0" fillId="0" borderId="0" xfId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shrinkToFit="1"/>
    </xf>
    <xf numFmtId="41" fontId="3" fillId="0" borderId="4" xfId="1" applyFont="1" applyBorder="1" applyAlignment="1">
      <alignment shrinkToFit="1"/>
    </xf>
    <xf numFmtId="0" fontId="3" fillId="0" borderId="4" xfId="0" applyFont="1" applyBorder="1" applyAlignment="1">
      <alignment horizontal="center" shrinkToFit="1"/>
    </xf>
    <xf numFmtId="14" fontId="6" fillId="0" borderId="9" xfId="0" applyNumberFormat="1" applyFont="1" applyBorder="1" applyAlignment="1">
      <alignment horizontal="center" shrinkToFit="1"/>
    </xf>
    <xf numFmtId="14" fontId="6" fillId="0" borderId="37" xfId="0" applyNumberFormat="1" applyFont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14" fontId="6" fillId="0" borderId="6" xfId="0" applyNumberFormat="1" applyFont="1" applyBorder="1" applyAlignment="1">
      <alignment horizontal="center" shrinkToFit="1"/>
    </xf>
    <xf numFmtId="41" fontId="6" fillId="0" borderId="7" xfId="1" applyFont="1" applyBorder="1" applyAlignment="1">
      <alignment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14" fontId="6" fillId="0" borderId="3" xfId="0" applyNumberFormat="1" applyFont="1" applyBorder="1" applyAlignment="1">
      <alignment horizontal="center" shrinkToFit="1"/>
    </xf>
    <xf numFmtId="41" fontId="6" fillId="0" borderId="4" xfId="1" applyFont="1" applyBorder="1" applyAlignment="1">
      <alignment shrinkToFit="1"/>
    </xf>
    <xf numFmtId="0" fontId="6" fillId="0" borderId="4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14" fontId="6" fillId="0" borderId="40" xfId="0" applyNumberFormat="1" applyFont="1" applyBorder="1" applyAlignment="1">
      <alignment horizontal="center" shrinkToFit="1"/>
    </xf>
    <xf numFmtId="41" fontId="6" fillId="0" borderId="41" xfId="1" applyFont="1" applyBorder="1" applyAlignment="1">
      <alignment shrinkToFit="1"/>
    </xf>
    <xf numFmtId="0" fontId="6" fillId="0" borderId="41" xfId="0" applyFont="1" applyBorder="1" applyAlignment="1">
      <alignment horizontal="center" shrinkToFit="1"/>
    </xf>
    <xf numFmtId="0" fontId="6" fillId="0" borderId="41" xfId="0" applyFont="1" applyBorder="1" applyAlignment="1">
      <alignment shrinkToFit="1"/>
    </xf>
    <xf numFmtId="41" fontId="0" fillId="0" borderId="5" xfId="0" applyNumberFormat="1" applyBorder="1" applyAlignment="1">
      <alignment horizontal="center" shrinkToFit="1"/>
    </xf>
    <xf numFmtId="41" fontId="0" fillId="0" borderId="8" xfId="0" applyNumberFormat="1" applyBorder="1" applyAlignment="1">
      <alignment horizontal="center" shrinkToFit="1"/>
    </xf>
    <xf numFmtId="41" fontId="6" fillId="0" borderId="38" xfId="1" applyFont="1" applyBorder="1" applyAlignment="1">
      <alignment shrinkToFit="1"/>
    </xf>
    <xf numFmtId="14" fontId="7" fillId="0" borderId="3" xfId="0" applyNumberFormat="1" applyFont="1" applyBorder="1" applyAlignment="1">
      <alignment horizontal="center" shrinkToFit="1"/>
    </xf>
    <xf numFmtId="41" fontId="7" fillId="0" borderId="4" xfId="1" applyFont="1" applyBorder="1" applyAlignment="1">
      <alignment shrinkToFit="1"/>
    </xf>
    <xf numFmtId="0" fontId="7" fillId="0" borderId="4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41" fontId="0" fillId="0" borderId="0" xfId="0" applyNumberFormat="1"/>
    <xf numFmtId="41" fontId="8" fillId="0" borderId="4" xfId="1" applyFont="1" applyBorder="1" applyAlignment="1">
      <alignment shrinkToFit="1"/>
    </xf>
    <xf numFmtId="0" fontId="8" fillId="0" borderId="4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176" fontId="8" fillId="0" borderId="0" xfId="0" applyNumberFormat="1" applyFont="1"/>
    <xf numFmtId="176" fontId="8" fillId="0" borderId="4" xfId="1" applyNumberFormat="1" applyFont="1" applyBorder="1" applyAlignment="1">
      <alignment shrinkToFit="1"/>
    </xf>
    <xf numFmtId="41" fontId="8" fillId="0" borderId="7" xfId="1" applyFont="1" applyBorder="1" applyAlignment="1">
      <alignment shrinkToFit="1"/>
    </xf>
    <xf numFmtId="0" fontId="8" fillId="0" borderId="7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1" fontId="9" fillId="0" borderId="4" xfId="1" applyFont="1" applyBorder="1" applyAlignment="1">
      <alignment shrinkToFit="1"/>
    </xf>
    <xf numFmtId="0" fontId="9" fillId="0" borderId="4" xfId="0" applyFont="1" applyBorder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14" fontId="3" fillId="0" borderId="40" xfId="0" applyNumberFormat="1" applyFont="1" applyBorder="1" applyAlignment="1">
      <alignment horizontal="center" vertical="center" shrinkToFit="1"/>
    </xf>
    <xf numFmtId="41" fontId="3" fillId="0" borderId="41" xfId="1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4" fontId="6" fillId="0" borderId="3" xfId="0" applyNumberFormat="1" applyFont="1" applyBorder="1" applyAlignment="1">
      <alignment horizontal="center" vertical="center" shrinkToFit="1"/>
    </xf>
    <xf numFmtId="41" fontId="6" fillId="0" borderId="4" xfId="1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41" fontId="3" fillId="0" borderId="4" xfId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1" fontId="6" fillId="0" borderId="25" xfId="0" applyNumberFormat="1" applyFont="1" applyBorder="1" applyAlignment="1">
      <alignment vertical="center"/>
    </xf>
    <xf numFmtId="41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shrinkToFit="1"/>
    </xf>
    <xf numFmtId="41" fontId="8" fillId="0" borderId="4" xfId="1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41" fontId="10" fillId="0" borderId="4" xfId="1" applyFont="1" applyBorder="1" applyAlignment="1">
      <alignment horizontal="center" shrinkToFit="1"/>
    </xf>
    <xf numFmtId="10" fontId="10" fillId="0" borderId="4" xfId="0" applyNumberFormat="1" applyFont="1" applyBorder="1" applyAlignment="1">
      <alignment horizontal="center" shrinkToFit="1"/>
    </xf>
    <xf numFmtId="41" fontId="10" fillId="0" borderId="7" xfId="1" applyFont="1" applyBorder="1" applyAlignment="1">
      <alignment horizontal="center" shrinkToFit="1"/>
    </xf>
    <xf numFmtId="10" fontId="10" fillId="0" borderId="7" xfId="0" applyNumberFormat="1" applyFont="1" applyBorder="1" applyAlignment="1">
      <alignment horizontal="center" shrinkToFit="1"/>
    </xf>
    <xf numFmtId="41" fontId="10" fillId="0" borderId="5" xfId="0" applyNumberFormat="1" applyFont="1" applyBorder="1" applyAlignment="1">
      <alignment horizontal="center" shrinkToFit="1"/>
    </xf>
    <xf numFmtId="41" fontId="10" fillId="0" borderId="8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8" fillId="0" borderId="38" xfId="1" applyNumberFormat="1" applyFont="1" applyBorder="1" applyAlignment="1">
      <alignment shrinkToFit="1"/>
    </xf>
    <xf numFmtId="14" fontId="8" fillId="0" borderId="3" xfId="0" applyNumberFormat="1" applyFont="1" applyBorder="1" applyAlignment="1">
      <alignment horizontal="center" shrinkToFit="1"/>
    </xf>
    <xf numFmtId="14" fontId="8" fillId="0" borderId="9" xfId="0" applyNumberFormat="1" applyFont="1" applyBorder="1" applyAlignment="1">
      <alignment horizontal="center" shrinkToFit="1"/>
    </xf>
    <xf numFmtId="41" fontId="6" fillId="0" borderId="0" xfId="0" applyNumberFormat="1" applyFont="1" applyBorder="1" applyAlignment="1">
      <alignment vertical="center"/>
    </xf>
    <xf numFmtId="0" fontId="7" fillId="0" borderId="42" xfId="0" applyFont="1" applyBorder="1" applyAlignment="1">
      <alignment horizontal="center" shrinkToFit="1"/>
    </xf>
    <xf numFmtId="41" fontId="6" fillId="0" borderId="4" xfId="0" applyNumberFormat="1" applyFont="1" applyBorder="1" applyAlignment="1">
      <alignment vertical="center"/>
    </xf>
    <xf numFmtId="41" fontId="6" fillId="0" borderId="43" xfId="0" applyNumberFormat="1" applyFont="1" applyBorder="1" applyAlignment="1">
      <alignment vertical="center"/>
    </xf>
    <xf numFmtId="0" fontId="0" fillId="0" borderId="0" xfId="0" applyBorder="1"/>
    <xf numFmtId="41" fontId="10" fillId="0" borderId="0" xfId="1" applyFont="1" applyBorder="1" applyAlignment="1">
      <alignment horizontal="center" shrinkToFit="1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0" fillId="0" borderId="0" xfId="0" applyNumberFormat="1" applyBorder="1"/>
    <xf numFmtId="14" fontId="6" fillId="0" borderId="13" xfId="0" applyNumberFormat="1" applyFont="1" applyBorder="1" applyAlignment="1">
      <alignment horizontal="center" shrinkToFit="1"/>
    </xf>
    <xf numFmtId="14" fontId="6" fillId="0" borderId="21" xfId="0" applyNumberFormat="1" applyFont="1" applyBorder="1" applyAlignment="1">
      <alignment horizontal="center" shrinkToFit="1"/>
    </xf>
    <xf numFmtId="14" fontId="6" fillId="0" borderId="14" xfId="0" applyNumberFormat="1" applyFont="1" applyBorder="1" applyAlignment="1">
      <alignment horizontal="center" shrinkToFit="1"/>
    </xf>
    <xf numFmtId="14" fontId="6" fillId="0" borderId="11" xfId="0" applyNumberFormat="1" applyFont="1" applyBorder="1" applyAlignment="1">
      <alignment horizontal="center" shrinkToFit="1"/>
    </xf>
    <xf numFmtId="14" fontId="6" fillId="0" borderId="20" xfId="0" applyNumberFormat="1" applyFont="1" applyBorder="1" applyAlignment="1">
      <alignment horizontal="center" shrinkToFit="1"/>
    </xf>
    <xf numFmtId="14" fontId="6" fillId="0" borderId="12" xfId="0" applyNumberFormat="1" applyFont="1" applyBorder="1" applyAlignment="1">
      <alignment horizontal="center" shrinkToFi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41" fontId="3" fillId="0" borderId="11" xfId="1" applyFont="1" applyBorder="1" applyAlignment="1">
      <alignment horizontal="center" shrinkToFit="1"/>
    </xf>
    <xf numFmtId="41" fontId="3" fillId="0" borderId="12" xfId="1" applyFont="1" applyBorder="1" applyAlignment="1">
      <alignment horizontal="center" shrinkToFit="1"/>
    </xf>
    <xf numFmtId="41" fontId="0" fillId="0" borderId="11" xfId="1" applyFont="1" applyBorder="1" applyAlignment="1">
      <alignment horizontal="center" shrinkToFit="1"/>
    </xf>
    <xf numFmtId="41" fontId="0" fillId="0" borderId="12" xfId="1" applyFont="1" applyBorder="1" applyAlignment="1">
      <alignment horizontal="center" shrinkToFit="1"/>
    </xf>
    <xf numFmtId="41" fontId="0" fillId="0" borderId="13" xfId="1" applyFont="1" applyBorder="1" applyAlignment="1">
      <alignment horizontal="center" shrinkToFit="1"/>
    </xf>
    <xf numFmtId="41" fontId="0" fillId="0" borderId="14" xfId="1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0" fillId="0" borderId="13" xfId="0" quotePrefix="1" applyNumberFormat="1" applyBorder="1" applyAlignment="1">
      <alignment horizontal="center" vertical="center" shrinkToFit="1"/>
    </xf>
    <xf numFmtId="14" fontId="0" fillId="0" borderId="21" xfId="0" quotePrefix="1" applyNumberFormat="1" applyBorder="1" applyAlignment="1">
      <alignment horizontal="center" vertical="center" shrinkToFit="1"/>
    </xf>
    <xf numFmtId="14" fontId="0" fillId="0" borderId="14" xfId="0" quotePrefix="1" applyNumberForma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left" shrinkToFit="1"/>
    </xf>
    <xf numFmtId="14" fontId="3" fillId="0" borderId="4" xfId="0" applyNumberFormat="1" applyFont="1" applyBorder="1" applyAlignment="1">
      <alignment horizontal="left" shrinkToFit="1"/>
    </xf>
    <xf numFmtId="14" fontId="8" fillId="0" borderId="11" xfId="0" applyNumberFormat="1" applyFont="1" applyBorder="1" applyAlignment="1">
      <alignment horizontal="center" vertical="center" shrinkToFit="1"/>
    </xf>
    <xf numFmtId="14" fontId="8" fillId="0" borderId="20" xfId="0" applyNumberFormat="1" applyFont="1" applyBorder="1" applyAlignment="1">
      <alignment horizontal="center" vertical="center" shrinkToFit="1"/>
    </xf>
    <xf numFmtId="14" fontId="8" fillId="0" borderId="12" xfId="0" applyNumberFormat="1" applyFont="1" applyBorder="1" applyAlignment="1">
      <alignment horizontal="center" vertical="center" shrinkToFit="1"/>
    </xf>
    <xf numFmtId="14" fontId="6" fillId="0" borderId="4" xfId="0" applyNumberFormat="1" applyFont="1" applyBorder="1" applyAlignment="1">
      <alignment horizont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14" fontId="6" fillId="0" borderId="20" xfId="0" applyNumberFormat="1" applyFont="1" applyBorder="1" applyAlignment="1">
      <alignment horizontal="center" vertical="center" shrinkToFit="1"/>
    </xf>
    <xf numFmtId="14" fontId="6" fillId="0" borderId="12" xfId="0" applyNumberFormat="1" applyFont="1" applyBorder="1" applyAlignment="1">
      <alignment horizontal="center" vertical="center" shrinkToFit="1"/>
    </xf>
    <xf numFmtId="14" fontId="7" fillId="0" borderId="11" xfId="0" applyNumberFormat="1" applyFont="1" applyBorder="1" applyAlignment="1">
      <alignment horizontal="center" shrinkToFit="1"/>
    </xf>
    <xf numFmtId="14" fontId="7" fillId="0" borderId="20" xfId="0" applyNumberFormat="1" applyFont="1" applyBorder="1" applyAlignment="1">
      <alignment horizontal="center" shrinkToFit="1"/>
    </xf>
    <xf numFmtId="14" fontId="7" fillId="0" borderId="12" xfId="0" applyNumberFormat="1" applyFont="1" applyBorder="1" applyAlignment="1">
      <alignment horizontal="center" shrinkToFit="1"/>
    </xf>
    <xf numFmtId="14" fontId="3" fillId="0" borderId="4" xfId="0" applyNumberFormat="1" applyFont="1" applyBorder="1" applyAlignment="1">
      <alignment horizontal="left" vertical="center" shrinkToFit="1"/>
    </xf>
    <xf numFmtId="14" fontId="3" fillId="0" borderId="41" xfId="0" applyNumberFormat="1" applyFont="1" applyBorder="1" applyAlignment="1">
      <alignment horizontal="left" vertical="center" shrinkToFit="1"/>
    </xf>
    <xf numFmtId="14" fontId="6" fillId="0" borderId="7" xfId="0" applyNumberFormat="1" applyFont="1" applyBorder="1" applyAlignment="1">
      <alignment horizontal="center" shrinkToFit="1"/>
    </xf>
    <xf numFmtId="14" fontId="6" fillId="0" borderId="4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1" fontId="0" fillId="0" borderId="11" xfId="1" applyFont="1" applyFill="1" applyBorder="1" applyAlignment="1">
      <alignment horizontal="center" shrinkToFit="1"/>
    </xf>
    <xf numFmtId="41" fontId="0" fillId="0" borderId="12" xfId="1" applyFont="1" applyFill="1" applyBorder="1" applyAlignment="1">
      <alignment horizontal="center" shrinkToFit="1"/>
    </xf>
    <xf numFmtId="41" fontId="0" fillId="0" borderId="13" xfId="1" applyFont="1" applyFill="1" applyBorder="1" applyAlignment="1">
      <alignment horizontal="center" shrinkToFit="1"/>
    </xf>
    <xf numFmtId="41" fontId="0" fillId="0" borderId="14" xfId="1" applyFont="1" applyFill="1" applyBorder="1" applyAlignment="1">
      <alignment horizontal="center" shrinkToFit="1"/>
    </xf>
    <xf numFmtId="0" fontId="3" fillId="0" borderId="17" xfId="0" applyFont="1" applyBorder="1" applyAlignment="1">
      <alignment horizontal="center" vertical="center"/>
    </xf>
    <xf numFmtId="41" fontId="8" fillId="0" borderId="38" xfId="1" applyFont="1" applyBorder="1" applyAlignment="1">
      <alignment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Q58"/>
  <sheetViews>
    <sheetView topLeftCell="B7" workbookViewId="0">
      <selection activeCell="G15" sqref="G15"/>
    </sheetView>
  </sheetViews>
  <sheetFormatPr defaultRowHeight="16.5"/>
  <cols>
    <col min="1" max="1" width="5.375" style="1" customWidth="1"/>
    <col min="2" max="2" width="12.125" style="1" customWidth="1"/>
    <col min="3" max="3" width="7.625" customWidth="1"/>
    <col min="4" max="4" width="13.625" customWidth="1"/>
    <col min="5" max="5" width="5" customWidth="1"/>
    <col min="6" max="6" width="11.125" customWidth="1"/>
    <col min="7" max="7" width="16.375" customWidth="1"/>
    <col min="8" max="8" width="15.875" customWidth="1"/>
    <col min="9" max="9" width="16.5" customWidth="1"/>
    <col min="10" max="10" width="13.875" customWidth="1"/>
    <col min="11" max="11" width="11.875" bestFit="1" customWidth="1"/>
    <col min="13" max="13" width="10.875" bestFit="1" customWidth="1"/>
    <col min="15" max="15" width="12.375" bestFit="1" customWidth="1"/>
    <col min="17" max="17" width="11.875" bestFit="1" customWidth="1"/>
  </cols>
  <sheetData>
    <row r="2" spans="1:17" ht="31.5">
      <c r="B2" s="144" t="s">
        <v>53</v>
      </c>
      <c r="C2" s="144"/>
      <c r="D2" s="144"/>
      <c r="E2" s="144"/>
      <c r="F2" s="144"/>
      <c r="G2" s="144"/>
      <c r="H2" s="144"/>
      <c r="I2" s="144"/>
      <c r="J2" s="144"/>
    </row>
    <row r="3" spans="1:17">
      <c r="J3" s="22" t="s">
        <v>21</v>
      </c>
    </row>
    <row r="4" spans="1:17" ht="24.75" customHeight="1" thickBot="1">
      <c r="B4" s="5" t="s">
        <v>33</v>
      </c>
      <c r="C4" s="4"/>
      <c r="D4" s="4"/>
    </row>
    <row r="5" spans="1:17" ht="22.5" customHeight="1">
      <c r="B5" s="158" t="s">
        <v>16</v>
      </c>
      <c r="C5" s="159"/>
      <c r="D5" s="159"/>
      <c r="E5" s="147" t="s">
        <v>25</v>
      </c>
      <c r="F5" s="148"/>
      <c r="G5" s="34" t="s">
        <v>0</v>
      </c>
      <c r="H5" s="34" t="s">
        <v>10</v>
      </c>
      <c r="I5" s="34" t="s">
        <v>11</v>
      </c>
      <c r="J5" s="35" t="s">
        <v>47</v>
      </c>
    </row>
    <row r="6" spans="1:17" ht="20.100000000000001" customHeight="1">
      <c r="B6" s="140" t="s">
        <v>1</v>
      </c>
      <c r="C6" s="141"/>
      <c r="D6" s="141"/>
      <c r="E6" s="149">
        <f>SUM(E7:E9)</f>
        <v>24320000</v>
      </c>
      <c r="F6" s="150"/>
      <c r="G6" s="24">
        <f>SUM(G7:G9)</f>
        <v>14721400</v>
      </c>
      <c r="H6" s="24">
        <f>SUM(H7:H9)</f>
        <v>9598600</v>
      </c>
      <c r="I6" s="25">
        <f>G6/E6</f>
        <v>0.60532072368421053</v>
      </c>
      <c r="J6" s="26"/>
      <c r="O6" s="127"/>
      <c r="Q6" s="72"/>
    </row>
    <row r="7" spans="1:17" ht="20.100000000000001" customHeight="1">
      <c r="B7" s="140" t="s">
        <v>14</v>
      </c>
      <c r="C7" s="141"/>
      <c r="D7" s="141"/>
      <c r="E7" s="151">
        <v>9405000</v>
      </c>
      <c r="F7" s="152"/>
      <c r="G7" s="111">
        <v>5735900</v>
      </c>
      <c r="H7" s="111">
        <f>E7-G7</f>
        <v>3669100</v>
      </c>
      <c r="I7" s="112">
        <f>G7/E7</f>
        <v>0.60987772461456669</v>
      </c>
      <c r="J7" s="115">
        <f>E7/12</f>
        <v>783750</v>
      </c>
      <c r="K7" s="9"/>
      <c r="O7" s="128"/>
      <c r="Q7" s="72"/>
    </row>
    <row r="8" spans="1:17" ht="20.100000000000001" customHeight="1">
      <c r="B8" s="140" t="s">
        <v>15</v>
      </c>
      <c r="C8" s="141"/>
      <c r="D8" s="141"/>
      <c r="E8" s="151">
        <v>11875000</v>
      </c>
      <c r="F8" s="152"/>
      <c r="G8" s="111">
        <v>7477500</v>
      </c>
      <c r="H8" s="111">
        <f>E8-G8</f>
        <v>4397500</v>
      </c>
      <c r="I8" s="112">
        <f>G8/E8</f>
        <v>0.62968421052631574</v>
      </c>
      <c r="J8" s="115">
        <f t="shared" ref="J8:J9" si="0">E8/12</f>
        <v>989583.33333333337</v>
      </c>
      <c r="K8" s="9"/>
      <c r="O8" s="128"/>
      <c r="Q8" s="72"/>
    </row>
    <row r="9" spans="1:17" ht="20.100000000000001" customHeight="1" thickBot="1">
      <c r="B9" s="160" t="s">
        <v>28</v>
      </c>
      <c r="C9" s="161"/>
      <c r="D9" s="161"/>
      <c r="E9" s="153">
        <v>3040000</v>
      </c>
      <c r="F9" s="154"/>
      <c r="G9" s="113">
        <v>1508000</v>
      </c>
      <c r="H9" s="113">
        <f>E9-G9</f>
        <v>1532000</v>
      </c>
      <c r="I9" s="114">
        <f>G9/E9</f>
        <v>0.49605263157894736</v>
      </c>
      <c r="J9" s="116">
        <f t="shared" si="0"/>
        <v>253333.33333333334</v>
      </c>
      <c r="K9" s="9"/>
      <c r="O9" s="128"/>
      <c r="Q9" s="72"/>
    </row>
    <row r="10" spans="1:17" ht="20.100000000000001" customHeight="1">
      <c r="O10" s="127"/>
    </row>
    <row r="11" spans="1:17" ht="20.100000000000001" customHeight="1" thickBot="1">
      <c r="B11" s="5" t="s">
        <v>36</v>
      </c>
      <c r="C11" s="4"/>
      <c r="D11" s="4"/>
      <c r="O11" s="127"/>
    </row>
    <row r="12" spans="1:17" ht="20.100000000000001" customHeight="1">
      <c r="B12" s="162" t="s">
        <v>40</v>
      </c>
      <c r="C12" s="163"/>
      <c r="D12" s="163"/>
      <c r="E12" s="163"/>
      <c r="F12" s="163"/>
      <c r="G12" s="155" t="s">
        <v>17</v>
      </c>
      <c r="H12" s="156"/>
      <c r="I12" s="157"/>
      <c r="J12" s="142" t="s">
        <v>9</v>
      </c>
      <c r="O12" s="127"/>
    </row>
    <row r="13" spans="1:17" ht="20.100000000000001" customHeight="1" thickBot="1">
      <c r="B13" s="164"/>
      <c r="C13" s="165"/>
      <c r="D13" s="165"/>
      <c r="E13" s="165"/>
      <c r="F13" s="165"/>
      <c r="G13" s="21" t="s">
        <v>39</v>
      </c>
      <c r="H13" s="21" t="s">
        <v>44</v>
      </c>
      <c r="I13" s="21" t="s">
        <v>8</v>
      </c>
      <c r="J13" s="143"/>
      <c r="O13" s="127"/>
    </row>
    <row r="14" spans="1:17" s="10" customFormat="1" ht="20.100000000000001" customHeight="1" thickTop="1">
      <c r="A14" s="1"/>
      <c r="B14" s="166" t="s">
        <v>41</v>
      </c>
      <c r="C14" s="167"/>
      <c r="D14" s="167"/>
      <c r="E14" s="167"/>
      <c r="F14" s="168"/>
      <c r="G14" s="23">
        <f>SUM(G15,G18)</f>
        <v>13320900</v>
      </c>
      <c r="H14" s="102">
        <f>SUM(H15,H18)</f>
        <v>1400500</v>
      </c>
      <c r="I14" s="102">
        <f>G14+H14</f>
        <v>14721400</v>
      </c>
      <c r="J14" s="103"/>
      <c r="O14" s="129"/>
    </row>
    <row r="15" spans="1:17" ht="20.100000000000001" customHeight="1">
      <c r="B15" s="145" t="s">
        <v>18</v>
      </c>
      <c r="C15" s="138"/>
      <c r="D15" s="138" t="s">
        <v>13</v>
      </c>
      <c r="E15" s="138"/>
      <c r="F15" s="138"/>
      <c r="G15" s="18">
        <f>SUM(G16:G17)</f>
        <v>150000</v>
      </c>
      <c r="H15" s="18">
        <f t="shared" ref="H15" si="1">SUM(H16:H17)</f>
        <v>0</v>
      </c>
      <c r="I15" s="101">
        <f t="shared" ref="I15:I21" si="2">G15+H15</f>
        <v>150000</v>
      </c>
      <c r="J15" s="2"/>
      <c r="O15" s="123"/>
    </row>
    <row r="16" spans="1:17" ht="20.100000000000001" customHeight="1">
      <c r="B16" s="145"/>
      <c r="C16" s="138"/>
      <c r="D16" s="138" t="s">
        <v>2</v>
      </c>
      <c r="E16" s="138"/>
      <c r="F16" s="138"/>
      <c r="G16" s="18"/>
      <c r="H16" s="18"/>
      <c r="I16" s="101">
        <f t="shared" si="2"/>
        <v>0</v>
      </c>
      <c r="J16" s="2"/>
      <c r="O16" s="123"/>
    </row>
    <row r="17" spans="1:15" ht="20.100000000000001" customHeight="1">
      <c r="B17" s="145"/>
      <c r="C17" s="138"/>
      <c r="D17" s="138" t="s">
        <v>3</v>
      </c>
      <c r="E17" s="138"/>
      <c r="F17" s="138"/>
      <c r="G17" s="18">
        <v>150000</v>
      </c>
      <c r="H17" s="18"/>
      <c r="I17" s="101">
        <f t="shared" si="2"/>
        <v>150000</v>
      </c>
      <c r="J17" s="2"/>
      <c r="O17" s="123"/>
    </row>
    <row r="18" spans="1:15" ht="20.100000000000001" customHeight="1">
      <c r="B18" s="145" t="s">
        <v>4</v>
      </c>
      <c r="C18" s="138"/>
      <c r="D18" s="138" t="s">
        <v>13</v>
      </c>
      <c r="E18" s="138"/>
      <c r="F18" s="138"/>
      <c r="G18" s="18">
        <f>SUM(G19:G21)</f>
        <v>13170900</v>
      </c>
      <c r="H18" s="18">
        <f>H19+H20+H21</f>
        <v>1400500</v>
      </c>
      <c r="I18" s="101">
        <f t="shared" si="2"/>
        <v>14571400</v>
      </c>
      <c r="J18" s="2"/>
      <c r="O18" s="123"/>
    </row>
    <row r="19" spans="1:15" ht="20.100000000000001" customHeight="1">
      <c r="B19" s="145"/>
      <c r="C19" s="138"/>
      <c r="D19" s="138" t="s">
        <v>5</v>
      </c>
      <c r="E19" s="138"/>
      <c r="F19" s="138"/>
      <c r="G19" s="18">
        <v>11553900</v>
      </c>
      <c r="H19" s="19">
        <f>G25+G41</f>
        <v>1400500</v>
      </c>
      <c r="I19" s="101">
        <f t="shared" si="2"/>
        <v>12954400</v>
      </c>
      <c r="J19" s="2"/>
      <c r="O19" s="123"/>
    </row>
    <row r="20" spans="1:15" ht="20.100000000000001" customHeight="1">
      <c r="B20" s="145"/>
      <c r="C20" s="138"/>
      <c r="D20" s="138" t="s">
        <v>6</v>
      </c>
      <c r="E20" s="138"/>
      <c r="F20" s="138"/>
      <c r="G20" s="18">
        <v>947000</v>
      </c>
      <c r="H20" s="18"/>
      <c r="I20" s="125">
        <f t="shared" si="2"/>
        <v>947000</v>
      </c>
      <c r="J20" s="2"/>
      <c r="O20" s="123"/>
    </row>
    <row r="21" spans="1:15" ht="20.100000000000001" customHeight="1" thickBot="1">
      <c r="B21" s="146"/>
      <c r="C21" s="139"/>
      <c r="D21" s="139" t="s">
        <v>7</v>
      </c>
      <c r="E21" s="139"/>
      <c r="F21" s="139"/>
      <c r="G21" s="20">
        <v>670000</v>
      </c>
      <c r="H21" s="20"/>
      <c r="I21" s="126">
        <f t="shared" si="2"/>
        <v>670000</v>
      </c>
      <c r="J21" s="3"/>
      <c r="O21" s="123"/>
    </row>
    <row r="22" spans="1:15">
      <c r="O22" s="127"/>
    </row>
    <row r="23" spans="1:15" ht="27" thickBot="1">
      <c r="B23" s="15" t="s">
        <v>37</v>
      </c>
      <c r="C23" s="4"/>
      <c r="D23" s="4"/>
      <c r="O23" s="127"/>
    </row>
    <row r="24" spans="1:15" s="6" customFormat="1" ht="24.75" customHeight="1">
      <c r="A24" s="7"/>
      <c r="B24" s="119" t="s">
        <v>58</v>
      </c>
      <c r="C24" s="163" t="s">
        <v>50</v>
      </c>
      <c r="D24" s="163"/>
      <c r="E24" s="163"/>
      <c r="F24" s="163"/>
      <c r="G24" s="117" t="s">
        <v>59</v>
      </c>
      <c r="H24" s="45" t="s">
        <v>60</v>
      </c>
      <c r="I24" s="45" t="s">
        <v>61</v>
      </c>
      <c r="J24" s="118" t="s">
        <v>62</v>
      </c>
      <c r="O24" s="130"/>
    </row>
    <row r="25" spans="1:15">
      <c r="B25" s="46" t="s">
        <v>63</v>
      </c>
      <c r="C25" s="174"/>
      <c r="D25" s="174"/>
      <c r="E25" s="174"/>
      <c r="F25" s="174"/>
      <c r="G25" s="47">
        <f>SUM(G26:G37)</f>
        <v>526000</v>
      </c>
      <c r="H25" s="48"/>
      <c r="I25" s="48"/>
      <c r="J25" s="26"/>
      <c r="O25" s="127"/>
    </row>
    <row r="26" spans="1:15" s="10" customFormat="1">
      <c r="A26" s="1"/>
      <c r="B26" s="121">
        <v>43684</v>
      </c>
      <c r="C26" s="135" t="s">
        <v>64</v>
      </c>
      <c r="D26" s="136"/>
      <c r="E26" s="136"/>
      <c r="F26" s="137"/>
      <c r="G26" s="73">
        <v>80000</v>
      </c>
      <c r="H26" s="74" t="s">
        <v>51</v>
      </c>
      <c r="I26" s="74">
        <v>8</v>
      </c>
      <c r="J26" s="75" t="s">
        <v>48</v>
      </c>
      <c r="O26" s="127"/>
    </row>
    <row r="27" spans="1:15" s="10" customFormat="1">
      <c r="A27" s="1"/>
      <c r="B27" s="122">
        <v>43686</v>
      </c>
      <c r="C27" s="135" t="s">
        <v>73</v>
      </c>
      <c r="D27" s="136"/>
      <c r="E27" s="136"/>
      <c r="F27" s="137"/>
      <c r="G27" s="73">
        <v>54000</v>
      </c>
      <c r="H27" s="74" t="s">
        <v>74</v>
      </c>
      <c r="I27" s="74">
        <v>6</v>
      </c>
      <c r="J27" s="75" t="s">
        <v>48</v>
      </c>
      <c r="O27" s="127"/>
    </row>
    <row r="28" spans="1:15" s="10" customFormat="1">
      <c r="A28" s="1"/>
      <c r="B28" s="49">
        <v>43691</v>
      </c>
      <c r="C28" s="135" t="s">
        <v>91</v>
      </c>
      <c r="D28" s="136"/>
      <c r="E28" s="136"/>
      <c r="F28" s="137"/>
      <c r="G28" s="76">
        <v>60000</v>
      </c>
      <c r="H28" s="74" t="s">
        <v>92</v>
      </c>
      <c r="I28" s="74">
        <v>4</v>
      </c>
      <c r="J28" s="75" t="s">
        <v>48</v>
      </c>
      <c r="O28" s="127"/>
    </row>
    <row r="29" spans="1:15" s="10" customFormat="1">
      <c r="A29" s="1"/>
      <c r="B29" s="49">
        <v>43698</v>
      </c>
      <c r="C29" s="135" t="s">
        <v>75</v>
      </c>
      <c r="D29" s="136"/>
      <c r="E29" s="136"/>
      <c r="F29" s="137"/>
      <c r="G29" s="76">
        <v>45000</v>
      </c>
      <c r="H29" s="74" t="s">
        <v>74</v>
      </c>
      <c r="I29" s="74">
        <v>5</v>
      </c>
      <c r="J29" s="75" t="s">
        <v>48</v>
      </c>
      <c r="M29" s="72"/>
      <c r="O29" s="131"/>
    </row>
    <row r="30" spans="1:15" s="10" customFormat="1">
      <c r="A30" s="1"/>
      <c r="B30" s="49">
        <v>43700</v>
      </c>
      <c r="C30" s="135" t="s">
        <v>79</v>
      </c>
      <c r="D30" s="136"/>
      <c r="E30" s="136"/>
      <c r="F30" s="137"/>
      <c r="G30" s="77">
        <v>56000</v>
      </c>
      <c r="H30" s="74" t="s">
        <v>52</v>
      </c>
      <c r="I30" s="74">
        <v>7</v>
      </c>
      <c r="J30" s="75" t="s">
        <v>48</v>
      </c>
      <c r="O30" s="127"/>
    </row>
    <row r="31" spans="1:15" s="10" customFormat="1">
      <c r="A31" s="1"/>
      <c r="B31" s="49">
        <v>43704</v>
      </c>
      <c r="C31" s="135" t="s">
        <v>82</v>
      </c>
      <c r="D31" s="136"/>
      <c r="E31" s="136"/>
      <c r="F31" s="137"/>
      <c r="G31" s="77">
        <v>126000</v>
      </c>
      <c r="H31" s="74" t="s">
        <v>83</v>
      </c>
      <c r="I31" s="74">
        <v>6</v>
      </c>
      <c r="J31" s="75" t="s">
        <v>49</v>
      </c>
      <c r="O31" s="127"/>
    </row>
    <row r="32" spans="1:15" s="10" customFormat="1">
      <c r="A32" s="1"/>
      <c r="B32" s="49">
        <v>43705</v>
      </c>
      <c r="C32" s="135" t="s">
        <v>89</v>
      </c>
      <c r="D32" s="136"/>
      <c r="E32" s="136"/>
      <c r="F32" s="137"/>
      <c r="G32" s="77">
        <v>105000</v>
      </c>
      <c r="H32" s="74" t="s">
        <v>90</v>
      </c>
      <c r="I32" s="74">
        <v>7</v>
      </c>
      <c r="J32" s="75" t="s">
        <v>48</v>
      </c>
      <c r="O32" s="127"/>
    </row>
    <row r="33" spans="1:15" s="10" customFormat="1">
      <c r="A33" s="1"/>
      <c r="B33" s="57"/>
      <c r="C33" s="135"/>
      <c r="D33" s="136"/>
      <c r="E33" s="136"/>
      <c r="F33" s="137"/>
      <c r="G33" s="120"/>
      <c r="H33" s="108"/>
      <c r="I33" s="108"/>
      <c r="J33" s="109"/>
      <c r="O33" s="127"/>
    </row>
    <row r="34" spans="1:15" s="10" customFormat="1">
      <c r="A34" s="1"/>
      <c r="B34" s="57"/>
      <c r="C34" s="135"/>
      <c r="D34" s="136"/>
      <c r="E34" s="136"/>
      <c r="F34" s="137"/>
      <c r="G34" s="120"/>
      <c r="H34" s="108"/>
      <c r="I34" s="108"/>
      <c r="J34" s="109"/>
      <c r="O34" s="127"/>
    </row>
    <row r="35" spans="1:15" s="10" customFormat="1">
      <c r="A35" s="1"/>
      <c r="B35" s="57"/>
      <c r="C35" s="135"/>
      <c r="D35" s="136"/>
      <c r="E35" s="136"/>
      <c r="F35" s="137"/>
      <c r="G35" s="120"/>
      <c r="H35" s="108"/>
      <c r="I35" s="108"/>
      <c r="J35" s="109"/>
      <c r="O35" s="127"/>
    </row>
    <row r="36" spans="1:15" s="10" customFormat="1">
      <c r="A36" s="1"/>
      <c r="B36" s="57"/>
      <c r="C36" s="135"/>
      <c r="D36" s="136"/>
      <c r="E36" s="136"/>
      <c r="F36" s="137"/>
      <c r="G36" s="120"/>
      <c r="H36" s="108"/>
      <c r="I36" s="108"/>
      <c r="J36" s="109"/>
      <c r="O36" s="127"/>
    </row>
    <row r="37" spans="1:15" s="10" customFormat="1" ht="17.25" thickBot="1">
      <c r="A37" s="1"/>
      <c r="B37" s="53"/>
      <c r="C37" s="132"/>
      <c r="D37" s="133"/>
      <c r="E37" s="133"/>
      <c r="F37" s="134"/>
      <c r="G37" s="78"/>
      <c r="H37" s="79"/>
      <c r="I37" s="79"/>
      <c r="J37" s="80"/>
      <c r="O37" s="127"/>
    </row>
    <row r="38" spans="1:15">
      <c r="C38" s="10"/>
      <c r="D38" s="10"/>
      <c r="E38" s="10"/>
      <c r="F38" s="10"/>
      <c r="G38" s="81"/>
      <c r="H38" s="110"/>
      <c r="I38" s="81"/>
      <c r="J38" s="81"/>
      <c r="O38" s="127"/>
    </row>
    <row r="39" spans="1:15" ht="27" thickBot="1">
      <c r="B39" s="16" t="s">
        <v>65</v>
      </c>
      <c r="C39" s="11"/>
      <c r="D39" s="11"/>
      <c r="E39" s="10"/>
      <c r="F39" s="10"/>
      <c r="G39" s="81"/>
      <c r="H39" s="110"/>
      <c r="I39" s="81"/>
      <c r="J39" s="81"/>
      <c r="O39" s="127"/>
    </row>
    <row r="40" spans="1:15" s="6" customFormat="1" ht="25.5" customHeight="1">
      <c r="A40" s="7"/>
      <c r="B40" s="119" t="s">
        <v>58</v>
      </c>
      <c r="C40" s="163" t="s">
        <v>50</v>
      </c>
      <c r="D40" s="163"/>
      <c r="E40" s="163"/>
      <c r="F40" s="163"/>
      <c r="G40" s="82" t="s">
        <v>59</v>
      </c>
      <c r="H40" s="83" t="s">
        <v>60</v>
      </c>
      <c r="I40" s="83" t="s">
        <v>61</v>
      </c>
      <c r="J40" s="84" t="s">
        <v>62</v>
      </c>
      <c r="O40" s="130"/>
    </row>
    <row r="41" spans="1:15">
      <c r="B41" s="46" t="s">
        <v>63</v>
      </c>
      <c r="C41" s="174"/>
      <c r="D41" s="174"/>
      <c r="E41" s="174"/>
      <c r="F41" s="174"/>
      <c r="G41" s="85">
        <f>SUM(G42:G51)</f>
        <v>874500</v>
      </c>
      <c r="H41" s="86"/>
      <c r="I41" s="86"/>
      <c r="J41" s="87"/>
    </row>
    <row r="42" spans="1:15" s="10" customFormat="1">
      <c r="A42" s="1"/>
      <c r="B42" s="57">
        <v>43678</v>
      </c>
      <c r="C42" s="178" t="s">
        <v>66</v>
      </c>
      <c r="D42" s="178"/>
      <c r="E42" s="178"/>
      <c r="F42" s="178"/>
      <c r="G42" s="73">
        <v>55000</v>
      </c>
      <c r="H42" s="74" t="s">
        <v>67</v>
      </c>
      <c r="I42" s="74">
        <v>4</v>
      </c>
      <c r="J42" s="75" t="s">
        <v>48</v>
      </c>
    </row>
    <row r="43" spans="1:15" s="10" customFormat="1">
      <c r="A43" s="1"/>
      <c r="B43" s="57">
        <v>43683</v>
      </c>
      <c r="C43" s="178" t="s">
        <v>68</v>
      </c>
      <c r="D43" s="178"/>
      <c r="E43" s="178"/>
      <c r="F43" s="178"/>
      <c r="G43" s="73">
        <v>100000</v>
      </c>
      <c r="H43" s="74" t="s">
        <v>69</v>
      </c>
      <c r="I43" s="74">
        <v>4</v>
      </c>
      <c r="J43" s="75" t="s">
        <v>48</v>
      </c>
    </row>
    <row r="44" spans="1:15" s="10" customFormat="1">
      <c r="A44" s="1"/>
      <c r="B44" s="57">
        <v>43685</v>
      </c>
      <c r="C44" s="178" t="s">
        <v>68</v>
      </c>
      <c r="D44" s="178"/>
      <c r="E44" s="178"/>
      <c r="F44" s="178"/>
      <c r="G44" s="73">
        <v>120000</v>
      </c>
      <c r="H44" s="74" t="s">
        <v>70</v>
      </c>
      <c r="I44" s="74">
        <v>7</v>
      </c>
      <c r="J44" s="75" t="s">
        <v>48</v>
      </c>
    </row>
    <row r="45" spans="1:15" s="10" customFormat="1">
      <c r="A45" s="1"/>
      <c r="B45" s="57">
        <v>43685</v>
      </c>
      <c r="C45" s="178" t="s">
        <v>71</v>
      </c>
      <c r="D45" s="178"/>
      <c r="E45" s="178"/>
      <c r="F45" s="178"/>
      <c r="G45" s="73">
        <v>80000</v>
      </c>
      <c r="H45" s="74" t="s">
        <v>67</v>
      </c>
      <c r="I45" s="74">
        <v>8</v>
      </c>
      <c r="J45" s="75" t="s">
        <v>49</v>
      </c>
    </row>
    <row r="46" spans="1:15" s="10" customFormat="1">
      <c r="A46" s="1"/>
      <c r="B46" s="57">
        <v>43699</v>
      </c>
      <c r="C46" s="178" t="s">
        <v>76</v>
      </c>
      <c r="D46" s="178"/>
      <c r="E46" s="178"/>
      <c r="F46" s="178"/>
      <c r="G46" s="73">
        <v>105000</v>
      </c>
      <c r="H46" s="74" t="s">
        <v>77</v>
      </c>
      <c r="I46" s="74">
        <v>9</v>
      </c>
      <c r="J46" s="75" t="s">
        <v>48</v>
      </c>
    </row>
    <row r="47" spans="1:15" s="10" customFormat="1">
      <c r="A47" s="1"/>
      <c r="B47" s="50">
        <v>43699</v>
      </c>
      <c r="C47" s="135" t="s">
        <v>78</v>
      </c>
      <c r="D47" s="136"/>
      <c r="E47" s="136"/>
      <c r="F47" s="137"/>
      <c r="G47" s="73">
        <v>64000</v>
      </c>
      <c r="H47" s="108" t="s">
        <v>72</v>
      </c>
      <c r="I47" s="108">
        <v>3</v>
      </c>
      <c r="J47" s="109" t="s">
        <v>49</v>
      </c>
    </row>
    <row r="48" spans="1:15" s="10" customFormat="1">
      <c r="A48" s="1"/>
      <c r="B48" s="50">
        <v>43704</v>
      </c>
      <c r="C48" s="135" t="s">
        <v>80</v>
      </c>
      <c r="D48" s="136"/>
      <c r="E48" s="136"/>
      <c r="F48" s="137"/>
      <c r="G48" s="196">
        <v>170000</v>
      </c>
      <c r="H48" s="108" t="s">
        <v>81</v>
      </c>
      <c r="I48" s="108">
        <v>10</v>
      </c>
      <c r="J48" s="109" t="s">
        <v>48</v>
      </c>
    </row>
    <row r="49" spans="1:10" s="10" customFormat="1">
      <c r="A49" s="1"/>
      <c r="B49" s="50">
        <v>43706</v>
      </c>
      <c r="C49" s="135" t="s">
        <v>84</v>
      </c>
      <c r="D49" s="136"/>
      <c r="E49" s="136"/>
      <c r="F49" s="137"/>
      <c r="G49" s="196">
        <v>27500</v>
      </c>
      <c r="H49" s="108" t="s">
        <v>85</v>
      </c>
      <c r="I49" s="108">
        <v>3</v>
      </c>
      <c r="J49" s="109" t="s">
        <v>48</v>
      </c>
    </row>
    <row r="50" spans="1:10" s="10" customFormat="1">
      <c r="A50" s="1"/>
      <c r="B50" s="50">
        <v>43707</v>
      </c>
      <c r="C50" s="135" t="s">
        <v>86</v>
      </c>
      <c r="D50" s="136"/>
      <c r="E50" s="136"/>
      <c r="F50" s="137"/>
      <c r="G50" s="196">
        <v>153000</v>
      </c>
      <c r="H50" s="108" t="s">
        <v>87</v>
      </c>
      <c r="I50" s="108">
        <v>9</v>
      </c>
      <c r="J50" s="109" t="s">
        <v>88</v>
      </c>
    </row>
    <row r="51" spans="1:10" s="10" customFormat="1" ht="17.25" thickBot="1">
      <c r="A51" s="1"/>
      <c r="B51" s="53"/>
      <c r="C51" s="132"/>
      <c r="D51" s="133"/>
      <c r="E51" s="133"/>
      <c r="F51" s="134"/>
      <c r="G51" s="78"/>
      <c r="H51" s="55"/>
      <c r="I51" s="79"/>
      <c r="J51" s="80"/>
    </row>
    <row r="53" spans="1:10" s="10" customFormat="1">
      <c r="A53" s="1"/>
      <c r="B53" s="36"/>
      <c r="C53" s="37"/>
      <c r="D53" s="36"/>
      <c r="E53" s="36"/>
      <c r="F53" s="36"/>
      <c r="G53" s="38"/>
      <c r="H53" s="39"/>
      <c r="I53" s="40"/>
      <c r="J53" s="40"/>
    </row>
    <row r="54" spans="1:10" ht="27" thickBot="1">
      <c r="B54" s="16" t="s">
        <v>38</v>
      </c>
      <c r="C54" s="11"/>
      <c r="D54" s="11"/>
      <c r="E54" s="10"/>
      <c r="F54" s="10"/>
      <c r="G54" s="10"/>
      <c r="H54" s="10"/>
      <c r="I54" s="10"/>
      <c r="J54" s="10"/>
    </row>
    <row r="55" spans="1:10" ht="25.5" customHeight="1" thickBot="1">
      <c r="B55" s="12" t="s">
        <v>46</v>
      </c>
      <c r="C55" s="172" t="s">
        <v>29</v>
      </c>
      <c r="D55" s="172"/>
      <c r="E55" s="172"/>
      <c r="F55" s="172"/>
      <c r="G55" s="41" t="s">
        <v>30</v>
      </c>
      <c r="H55" s="13" t="s">
        <v>42</v>
      </c>
      <c r="I55" s="13" t="s">
        <v>43</v>
      </c>
      <c r="J55" s="14" t="s">
        <v>31</v>
      </c>
    </row>
    <row r="56" spans="1:10" ht="17.25" thickTop="1">
      <c r="B56" s="27" t="s">
        <v>32</v>
      </c>
      <c r="C56" s="173"/>
      <c r="D56" s="173"/>
      <c r="E56" s="173"/>
      <c r="F56" s="173"/>
      <c r="G56" s="28">
        <f>SUM(G57:G58)</f>
        <v>0</v>
      </c>
      <c r="H56" s="29"/>
      <c r="I56" s="30"/>
      <c r="J56" s="31"/>
    </row>
    <row r="57" spans="1:10" s="10" customFormat="1">
      <c r="A57" s="1"/>
      <c r="B57" s="61"/>
      <c r="C57" s="175"/>
      <c r="D57" s="176"/>
      <c r="E57" s="176"/>
      <c r="F57" s="177"/>
      <c r="G57" s="62"/>
      <c r="H57" s="64"/>
      <c r="I57" s="63"/>
      <c r="J57" s="124"/>
    </row>
    <row r="58" spans="1:10" s="10" customFormat="1" ht="17.25" thickBot="1">
      <c r="A58" s="1"/>
      <c r="B58" s="8"/>
      <c r="C58" s="169"/>
      <c r="D58" s="170"/>
      <c r="E58" s="170"/>
      <c r="F58" s="171"/>
      <c r="G58" s="54"/>
      <c r="H58" s="55"/>
      <c r="I58" s="55"/>
      <c r="J58" s="56"/>
    </row>
  </sheetData>
  <mergeCells count="54">
    <mergeCell ref="C58:F58"/>
    <mergeCell ref="C24:F24"/>
    <mergeCell ref="C55:F55"/>
    <mergeCell ref="C56:F56"/>
    <mergeCell ref="C40:F40"/>
    <mergeCell ref="C41:F41"/>
    <mergeCell ref="C57:F57"/>
    <mergeCell ref="C45:F45"/>
    <mergeCell ref="C42:F42"/>
    <mergeCell ref="C43:F43"/>
    <mergeCell ref="C44:F44"/>
    <mergeCell ref="C27:F27"/>
    <mergeCell ref="C32:F32"/>
    <mergeCell ref="C46:F46"/>
    <mergeCell ref="C25:F25"/>
    <mergeCell ref="C47:F47"/>
    <mergeCell ref="J12:J13"/>
    <mergeCell ref="B2:J2"/>
    <mergeCell ref="B15:C17"/>
    <mergeCell ref="B18:C21"/>
    <mergeCell ref="E5:F5"/>
    <mergeCell ref="E6:F6"/>
    <mergeCell ref="E7:F7"/>
    <mergeCell ref="E8:F8"/>
    <mergeCell ref="E9:F9"/>
    <mergeCell ref="G12:I12"/>
    <mergeCell ref="B5:D5"/>
    <mergeCell ref="B9:D9"/>
    <mergeCell ref="B6:D6"/>
    <mergeCell ref="B7:D7"/>
    <mergeCell ref="B12:F13"/>
    <mergeCell ref="B14:F14"/>
    <mergeCell ref="B8:D8"/>
    <mergeCell ref="D19:F19"/>
    <mergeCell ref="D18:F18"/>
    <mergeCell ref="D16:F16"/>
    <mergeCell ref="D15:F15"/>
    <mergeCell ref="D17:F17"/>
    <mergeCell ref="C51:F51"/>
    <mergeCell ref="C37:F37"/>
    <mergeCell ref="C29:F29"/>
    <mergeCell ref="C30:F30"/>
    <mergeCell ref="D20:F20"/>
    <mergeCell ref="D21:F21"/>
    <mergeCell ref="C26:F26"/>
    <mergeCell ref="C31:F31"/>
    <mergeCell ref="C28:F28"/>
    <mergeCell ref="C33:F33"/>
    <mergeCell ref="C34:F34"/>
    <mergeCell ref="C35:F35"/>
    <mergeCell ref="C36:F36"/>
    <mergeCell ref="C48:F48"/>
    <mergeCell ref="C49:F49"/>
    <mergeCell ref="C50:F5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P40"/>
  <sheetViews>
    <sheetView tabSelected="1" workbookViewId="0">
      <selection activeCell="C27" sqref="C27:F27"/>
    </sheetView>
  </sheetViews>
  <sheetFormatPr defaultRowHeight="16.5"/>
  <cols>
    <col min="1" max="1" width="5.375" style="1" customWidth="1"/>
    <col min="2" max="2" width="12.125" style="1" customWidth="1"/>
    <col min="3" max="3" width="7.625" customWidth="1"/>
    <col min="4" max="4" width="13" customWidth="1"/>
    <col min="5" max="5" width="4.625" customWidth="1"/>
    <col min="6" max="6" width="9.75" customWidth="1"/>
    <col min="7" max="7" width="12.875" customWidth="1"/>
    <col min="8" max="8" width="12.375" customWidth="1"/>
    <col min="9" max="9" width="12.75" customWidth="1"/>
    <col min="10" max="10" width="8.875" customWidth="1"/>
    <col min="11" max="11" width="11.875" bestFit="1" customWidth="1"/>
    <col min="16" max="16" width="10.875" bestFit="1" customWidth="1"/>
  </cols>
  <sheetData>
    <row r="2" spans="1:11" ht="31.5">
      <c r="B2" s="144" t="s">
        <v>96</v>
      </c>
      <c r="C2" s="144"/>
      <c r="D2" s="144"/>
      <c r="E2" s="144"/>
      <c r="F2" s="144"/>
      <c r="G2" s="144"/>
      <c r="H2" s="144"/>
      <c r="I2" s="144"/>
      <c r="J2" s="144"/>
    </row>
    <row r="3" spans="1:11">
      <c r="J3" s="22" t="s">
        <v>21</v>
      </c>
    </row>
    <row r="4" spans="1:11" ht="24.75" customHeight="1" thickBot="1">
      <c r="B4" s="5" t="s">
        <v>33</v>
      </c>
      <c r="C4" s="4"/>
      <c r="D4" s="4"/>
    </row>
    <row r="5" spans="1:11" ht="21" customHeight="1">
      <c r="B5" s="195" t="s">
        <v>16</v>
      </c>
      <c r="C5" s="156"/>
      <c r="D5" s="156"/>
      <c r="E5" s="189" t="s">
        <v>25</v>
      </c>
      <c r="F5" s="190"/>
      <c r="G5" s="33" t="s">
        <v>0</v>
      </c>
      <c r="H5" s="33" t="s">
        <v>10</v>
      </c>
      <c r="I5" s="33" t="s">
        <v>11</v>
      </c>
      <c r="J5" s="32" t="s">
        <v>9</v>
      </c>
    </row>
    <row r="6" spans="1:11" ht="20.100000000000001" customHeight="1">
      <c r="B6" s="140" t="s">
        <v>1</v>
      </c>
      <c r="C6" s="141"/>
      <c r="D6" s="141"/>
      <c r="E6" s="149">
        <f>SUM(E7:E8)</f>
        <v>7600000</v>
      </c>
      <c r="F6" s="150"/>
      <c r="G6" s="24">
        <f t="shared" ref="G6:H6" si="0">SUM(G7:G8)</f>
        <v>3090600</v>
      </c>
      <c r="H6" s="24">
        <f t="shared" si="0"/>
        <v>4509400</v>
      </c>
      <c r="I6" s="25">
        <f>G6/E6</f>
        <v>0.40665789473684211</v>
      </c>
      <c r="J6" s="26"/>
    </row>
    <row r="7" spans="1:11" ht="20.100000000000001" customHeight="1">
      <c r="B7" s="140" t="s">
        <v>27</v>
      </c>
      <c r="C7" s="141"/>
      <c r="D7" s="141"/>
      <c r="E7" s="191">
        <v>3990000</v>
      </c>
      <c r="F7" s="192"/>
      <c r="G7" s="111">
        <v>1908600</v>
      </c>
      <c r="H7" s="111">
        <f>E7-G7</f>
        <v>2081400</v>
      </c>
      <c r="I7" s="112">
        <f>G7/E7</f>
        <v>0.47834586466165413</v>
      </c>
      <c r="J7" s="65">
        <f>E7/12</f>
        <v>332500</v>
      </c>
      <c r="K7" s="9"/>
    </row>
    <row r="8" spans="1:11" ht="20.100000000000001" customHeight="1" thickBot="1">
      <c r="B8" s="160" t="s">
        <v>15</v>
      </c>
      <c r="C8" s="161"/>
      <c r="D8" s="161"/>
      <c r="E8" s="193">
        <v>3610000</v>
      </c>
      <c r="F8" s="194"/>
      <c r="G8" s="113">
        <v>1182000</v>
      </c>
      <c r="H8" s="113">
        <f>E8-G8</f>
        <v>2428000</v>
      </c>
      <c r="I8" s="114">
        <f>G8/E8</f>
        <v>0.32742382271468146</v>
      </c>
      <c r="J8" s="66">
        <f>E8/12</f>
        <v>300833.33333333331</v>
      </c>
      <c r="K8" s="9"/>
    </row>
    <row r="9" spans="1:11" ht="20.100000000000001" customHeight="1"/>
    <row r="10" spans="1:11" ht="20.100000000000001" customHeight="1" thickBot="1">
      <c r="B10" s="5" t="s">
        <v>36</v>
      </c>
      <c r="C10" s="4"/>
      <c r="D10" s="4"/>
    </row>
    <row r="11" spans="1:11" ht="20.100000000000001" customHeight="1">
      <c r="B11" s="162" t="s">
        <v>40</v>
      </c>
      <c r="C11" s="163"/>
      <c r="D11" s="163"/>
      <c r="E11" s="163"/>
      <c r="F11" s="163"/>
      <c r="G11" s="155" t="s">
        <v>17</v>
      </c>
      <c r="H11" s="156"/>
      <c r="I11" s="157"/>
      <c r="J11" s="142" t="s">
        <v>9</v>
      </c>
    </row>
    <row r="12" spans="1:11" ht="20.100000000000001" customHeight="1" thickBot="1">
      <c r="B12" s="164"/>
      <c r="C12" s="165"/>
      <c r="D12" s="165"/>
      <c r="E12" s="165"/>
      <c r="F12" s="165"/>
      <c r="G12" s="21" t="s">
        <v>39</v>
      </c>
      <c r="H12" s="21" t="s">
        <v>45</v>
      </c>
      <c r="I12" s="21" t="s">
        <v>8</v>
      </c>
      <c r="J12" s="143"/>
    </row>
    <row r="13" spans="1:11" s="10" customFormat="1" ht="20.100000000000001" customHeight="1" thickTop="1">
      <c r="A13" s="1"/>
      <c r="B13" s="166" t="s">
        <v>41</v>
      </c>
      <c r="C13" s="167"/>
      <c r="D13" s="167"/>
      <c r="E13" s="167"/>
      <c r="F13" s="168"/>
      <c r="G13" s="23">
        <f>SUM(G14,G17)</f>
        <v>2966100</v>
      </c>
      <c r="H13" s="23">
        <f t="shared" ref="H13" si="1">SUM(H14,H17)</f>
        <v>124500</v>
      </c>
      <c r="I13" s="23">
        <f>G13+H13</f>
        <v>3090600</v>
      </c>
      <c r="J13" s="17"/>
    </row>
    <row r="14" spans="1:11" ht="20.100000000000001" customHeight="1">
      <c r="B14" s="145" t="s">
        <v>18</v>
      </c>
      <c r="C14" s="138"/>
      <c r="D14" s="138" t="s">
        <v>13</v>
      </c>
      <c r="E14" s="138"/>
      <c r="F14" s="138"/>
      <c r="G14" s="18">
        <f>SUM(G15:G16)</f>
        <v>0</v>
      </c>
      <c r="H14" s="18">
        <f t="shared" ref="H14" si="2">SUM(H15:H16)</f>
        <v>0</v>
      </c>
      <c r="I14" s="23">
        <f t="shared" ref="I14:I19" si="3">G14+H14</f>
        <v>0</v>
      </c>
      <c r="J14" s="2"/>
    </row>
    <row r="15" spans="1:11" ht="20.100000000000001" customHeight="1">
      <c r="B15" s="145"/>
      <c r="C15" s="138"/>
      <c r="D15" s="138" t="s">
        <v>2</v>
      </c>
      <c r="E15" s="138"/>
      <c r="F15" s="138"/>
      <c r="G15" s="18">
        <v>0</v>
      </c>
      <c r="H15" s="18">
        <v>0</v>
      </c>
      <c r="I15" s="23">
        <f t="shared" si="3"/>
        <v>0</v>
      </c>
      <c r="J15" s="2"/>
    </row>
    <row r="16" spans="1:11" ht="20.100000000000001" customHeight="1">
      <c r="B16" s="145"/>
      <c r="C16" s="138"/>
      <c r="D16" s="138" t="s">
        <v>3</v>
      </c>
      <c r="E16" s="138"/>
      <c r="F16" s="138"/>
      <c r="G16" s="18">
        <v>0</v>
      </c>
      <c r="H16" s="18">
        <v>0</v>
      </c>
      <c r="I16" s="23">
        <f t="shared" si="3"/>
        <v>0</v>
      </c>
      <c r="J16" s="2"/>
    </row>
    <row r="17" spans="1:16" ht="20.100000000000001" customHeight="1">
      <c r="B17" s="145" t="s">
        <v>4</v>
      </c>
      <c r="C17" s="138"/>
      <c r="D17" s="138" t="s">
        <v>13</v>
      </c>
      <c r="E17" s="138"/>
      <c r="F17" s="138"/>
      <c r="G17" s="18">
        <f>SUM(G18:G20)</f>
        <v>2966100</v>
      </c>
      <c r="H17" s="18">
        <f>SUM(H18:H20)</f>
        <v>124500</v>
      </c>
      <c r="I17" s="101">
        <f t="shared" si="3"/>
        <v>3090600</v>
      </c>
      <c r="J17" s="2"/>
      <c r="P17" s="123"/>
    </row>
    <row r="18" spans="1:16" ht="20.100000000000001" customHeight="1">
      <c r="B18" s="145"/>
      <c r="C18" s="138"/>
      <c r="D18" s="138" t="s">
        <v>5</v>
      </c>
      <c r="E18" s="138"/>
      <c r="F18" s="138"/>
      <c r="G18" s="18">
        <v>2750100</v>
      </c>
      <c r="H18" s="19">
        <v>109500</v>
      </c>
      <c r="I18" s="101">
        <f t="shared" si="3"/>
        <v>2859600</v>
      </c>
      <c r="J18" s="2"/>
      <c r="P18" s="123"/>
    </row>
    <row r="19" spans="1:16" ht="20.100000000000001" customHeight="1">
      <c r="B19" s="145"/>
      <c r="C19" s="138"/>
      <c r="D19" s="138" t="s">
        <v>6</v>
      </c>
      <c r="E19" s="138"/>
      <c r="F19" s="138"/>
      <c r="G19" s="18">
        <v>216000</v>
      </c>
      <c r="H19" s="18">
        <v>15000</v>
      </c>
      <c r="I19" s="101">
        <f t="shared" si="3"/>
        <v>231000</v>
      </c>
      <c r="J19" s="2"/>
      <c r="P19" s="123"/>
    </row>
    <row r="20" spans="1:16" ht="20.100000000000001" customHeight="1" thickBot="1">
      <c r="B20" s="146"/>
      <c r="C20" s="139"/>
      <c r="D20" s="139" t="s">
        <v>7</v>
      </c>
      <c r="E20" s="139"/>
      <c r="F20" s="139"/>
      <c r="G20" s="20">
        <v>0</v>
      </c>
      <c r="H20" s="20">
        <v>0</v>
      </c>
      <c r="I20" s="20">
        <f>G20+H20</f>
        <v>0</v>
      </c>
      <c r="J20" s="3"/>
    </row>
    <row r="22" spans="1:16" ht="27" thickBot="1">
      <c r="B22" s="5" t="s">
        <v>34</v>
      </c>
      <c r="C22" s="4"/>
      <c r="D22" s="4"/>
    </row>
    <row r="23" spans="1:16" s="6" customFormat="1" ht="24.75" customHeight="1" thickBot="1">
      <c r="A23" s="7"/>
      <c r="B23" s="12" t="s">
        <v>19</v>
      </c>
      <c r="C23" s="172" t="s">
        <v>20</v>
      </c>
      <c r="D23" s="172"/>
      <c r="E23" s="172"/>
      <c r="F23" s="172"/>
      <c r="G23" s="41" t="s">
        <v>22</v>
      </c>
      <c r="H23" s="13" t="s">
        <v>23</v>
      </c>
      <c r="I23" s="13" t="s">
        <v>24</v>
      </c>
      <c r="J23" s="14" t="s">
        <v>12</v>
      </c>
    </row>
    <row r="24" spans="1:16" ht="22.5" customHeight="1" thickTop="1">
      <c r="B24" s="88" t="s">
        <v>26</v>
      </c>
      <c r="C24" s="186"/>
      <c r="D24" s="186"/>
      <c r="E24" s="186"/>
      <c r="F24" s="186"/>
      <c r="G24" s="89">
        <f>SUM(G25:G32)</f>
        <v>109500</v>
      </c>
      <c r="H24" s="90"/>
      <c r="I24" s="91"/>
      <c r="J24" s="92"/>
    </row>
    <row r="25" spans="1:16" s="10" customFormat="1" ht="22.5" customHeight="1">
      <c r="A25" s="1"/>
      <c r="B25" s="104">
        <v>43679</v>
      </c>
      <c r="C25" s="175" t="s">
        <v>54</v>
      </c>
      <c r="D25" s="176"/>
      <c r="E25" s="176"/>
      <c r="F25" s="177"/>
      <c r="G25" s="105">
        <v>50500</v>
      </c>
      <c r="H25" s="106" t="s">
        <v>55</v>
      </c>
      <c r="I25" s="106">
        <v>6</v>
      </c>
      <c r="J25" s="107" t="s">
        <v>48</v>
      </c>
    </row>
    <row r="26" spans="1:16" s="10" customFormat="1" ht="22.5" customHeight="1">
      <c r="A26" s="1"/>
      <c r="B26" s="93">
        <v>43685</v>
      </c>
      <c r="C26" s="188" t="s">
        <v>56</v>
      </c>
      <c r="D26" s="188"/>
      <c r="E26" s="188"/>
      <c r="F26" s="188"/>
      <c r="G26" s="94">
        <v>59000</v>
      </c>
      <c r="H26" s="95" t="s">
        <v>57</v>
      </c>
      <c r="I26" s="95">
        <v>5</v>
      </c>
      <c r="J26" s="96" t="s">
        <v>49</v>
      </c>
    </row>
    <row r="27" spans="1:16" s="10" customFormat="1" ht="22.5" customHeight="1">
      <c r="A27" s="1"/>
      <c r="B27" s="93"/>
      <c r="C27" s="188"/>
      <c r="D27" s="188"/>
      <c r="E27" s="188"/>
      <c r="F27" s="188"/>
      <c r="G27" s="94"/>
      <c r="H27" s="95"/>
      <c r="I27" s="95"/>
      <c r="J27" s="96"/>
    </row>
    <row r="28" spans="1:16" s="10" customFormat="1" ht="22.5" customHeight="1">
      <c r="A28" s="1"/>
      <c r="B28" s="93"/>
      <c r="C28" s="188"/>
      <c r="D28" s="188"/>
      <c r="E28" s="188"/>
      <c r="F28" s="188"/>
      <c r="G28" s="94"/>
      <c r="H28" s="95"/>
      <c r="I28" s="95"/>
      <c r="J28" s="96"/>
    </row>
    <row r="29" spans="1:16" s="10" customFormat="1" ht="22.5" customHeight="1">
      <c r="A29" s="1"/>
      <c r="B29" s="50"/>
      <c r="C29" s="135"/>
      <c r="D29" s="136"/>
      <c r="E29" s="136"/>
      <c r="F29" s="137"/>
      <c r="G29" s="67"/>
      <c r="H29" s="51"/>
      <c r="I29" s="51"/>
      <c r="J29" s="52"/>
    </row>
    <row r="30" spans="1:16" s="10" customFormat="1" ht="22.5" customHeight="1">
      <c r="A30" s="1"/>
      <c r="B30" s="57"/>
      <c r="C30" s="178"/>
      <c r="D30" s="178"/>
      <c r="E30" s="178"/>
      <c r="F30" s="178"/>
      <c r="G30" s="58"/>
      <c r="H30" s="59"/>
      <c r="I30" s="59"/>
      <c r="J30" s="60"/>
    </row>
    <row r="31" spans="1:16" s="10" customFormat="1" ht="22.5" customHeight="1">
      <c r="A31" s="1"/>
      <c r="B31" s="68"/>
      <c r="C31" s="182"/>
      <c r="D31" s="183"/>
      <c r="E31" s="183"/>
      <c r="F31" s="184"/>
      <c r="G31" s="69"/>
      <c r="H31" s="70"/>
      <c r="I31" s="70"/>
      <c r="J31" s="71"/>
    </row>
    <row r="32" spans="1:16" s="10" customFormat="1" ht="22.5" customHeight="1" thickBot="1">
      <c r="A32" s="1"/>
      <c r="B32" s="53"/>
      <c r="C32" s="187"/>
      <c r="D32" s="187"/>
      <c r="E32" s="187"/>
      <c r="F32" s="187"/>
      <c r="G32" s="54"/>
      <c r="H32" s="55"/>
      <c r="I32" s="55"/>
      <c r="J32" s="56"/>
    </row>
    <row r="33" spans="1:10">
      <c r="H33" s="1"/>
    </row>
    <row r="34" spans="1:10" ht="27" thickBot="1">
      <c r="B34" s="5" t="s">
        <v>35</v>
      </c>
      <c r="C34" s="4"/>
      <c r="D34" s="4"/>
      <c r="H34" s="1"/>
    </row>
    <row r="35" spans="1:10" s="6" customFormat="1" ht="26.25" customHeight="1">
      <c r="A35" s="7"/>
      <c r="B35" s="43" t="s">
        <v>19</v>
      </c>
      <c r="C35" s="163" t="s">
        <v>20</v>
      </c>
      <c r="D35" s="163"/>
      <c r="E35" s="163"/>
      <c r="F35" s="163"/>
      <c r="G35" s="44" t="s">
        <v>22</v>
      </c>
      <c r="H35" s="45" t="s">
        <v>23</v>
      </c>
      <c r="I35" s="45" t="s">
        <v>24</v>
      </c>
      <c r="J35" s="42" t="s">
        <v>12</v>
      </c>
    </row>
    <row r="36" spans="1:10" ht="21" customHeight="1">
      <c r="B36" s="97" t="s">
        <v>26</v>
      </c>
      <c r="C36" s="185"/>
      <c r="D36" s="185"/>
      <c r="E36" s="185"/>
      <c r="F36" s="185"/>
      <c r="G36" s="98">
        <f>SUM(G37:G40)</f>
        <v>15000</v>
      </c>
      <c r="H36" s="99"/>
      <c r="I36" s="99"/>
      <c r="J36" s="100"/>
    </row>
    <row r="37" spans="1:10" s="10" customFormat="1" ht="21" customHeight="1">
      <c r="A37" s="1"/>
      <c r="B37" s="93">
        <v>43698</v>
      </c>
      <c r="C37" s="179" t="s">
        <v>93</v>
      </c>
      <c r="D37" s="180"/>
      <c r="E37" s="180"/>
      <c r="F37" s="181"/>
      <c r="G37" s="94">
        <v>15000</v>
      </c>
      <c r="H37" s="95" t="s">
        <v>95</v>
      </c>
      <c r="I37" s="95">
        <v>6</v>
      </c>
      <c r="J37" s="96" t="s">
        <v>94</v>
      </c>
    </row>
    <row r="38" spans="1:10" s="10" customFormat="1" ht="21" customHeight="1">
      <c r="A38" s="1"/>
      <c r="B38" s="93"/>
      <c r="C38" s="179"/>
      <c r="D38" s="180"/>
      <c r="E38" s="180"/>
      <c r="F38" s="181"/>
      <c r="G38" s="94"/>
      <c r="H38" s="95"/>
      <c r="I38" s="95"/>
      <c r="J38" s="96"/>
    </row>
    <row r="39" spans="1:10" s="10" customFormat="1" ht="21" customHeight="1">
      <c r="A39" s="1"/>
      <c r="B39" s="93"/>
      <c r="C39" s="179"/>
      <c r="D39" s="180"/>
      <c r="E39" s="180"/>
      <c r="F39" s="181"/>
      <c r="G39" s="94"/>
      <c r="H39" s="95"/>
      <c r="I39" s="95"/>
      <c r="J39" s="96"/>
    </row>
    <row r="40" spans="1:10" s="10" customFormat="1" ht="21" customHeight="1" thickBot="1">
      <c r="A40" s="1"/>
      <c r="B40" s="53"/>
      <c r="C40" s="132"/>
      <c r="D40" s="133"/>
      <c r="E40" s="133"/>
      <c r="F40" s="134"/>
      <c r="G40" s="54"/>
      <c r="H40" s="55"/>
      <c r="I40" s="55"/>
      <c r="J40" s="56"/>
    </row>
  </sheetData>
  <mergeCells count="38">
    <mergeCell ref="J11:J12"/>
    <mergeCell ref="B2:J2"/>
    <mergeCell ref="E5:F5"/>
    <mergeCell ref="E6:F6"/>
    <mergeCell ref="E7:F7"/>
    <mergeCell ref="E8:F8"/>
    <mergeCell ref="B5:D5"/>
    <mergeCell ref="B6:D6"/>
    <mergeCell ref="B7:D7"/>
    <mergeCell ref="B8:D8"/>
    <mergeCell ref="B11:F12"/>
    <mergeCell ref="G11:I11"/>
    <mergeCell ref="B13:F13"/>
    <mergeCell ref="D14:F14"/>
    <mergeCell ref="C35:F35"/>
    <mergeCell ref="C36:F36"/>
    <mergeCell ref="C23:F23"/>
    <mergeCell ref="C24:F24"/>
    <mergeCell ref="C25:F25"/>
    <mergeCell ref="C32:F32"/>
    <mergeCell ref="C26:F26"/>
    <mergeCell ref="C27:F27"/>
    <mergeCell ref="C28:F28"/>
    <mergeCell ref="C40:F40"/>
    <mergeCell ref="D16:F16"/>
    <mergeCell ref="D17:F17"/>
    <mergeCell ref="B14:C16"/>
    <mergeCell ref="D18:F18"/>
    <mergeCell ref="D19:F19"/>
    <mergeCell ref="B17:C20"/>
    <mergeCell ref="D20:F20"/>
    <mergeCell ref="D15:F15"/>
    <mergeCell ref="C38:F38"/>
    <mergeCell ref="C39:F39"/>
    <mergeCell ref="C37:F37"/>
    <mergeCell ref="C29:F29"/>
    <mergeCell ref="C30:F30"/>
    <mergeCell ref="C31:F3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감사위원장</vt:lpstr>
      <vt:lpstr>감사과장</vt:lpstr>
      <vt:lpstr>감사과장!Print_Area</vt:lpstr>
      <vt:lpstr>감사위원장!Print_Area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2019-09-07T13:37:51Z</dcterms:modified>
</cp:coreProperties>
</file>